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465" activeTab="0"/>
  </bookViews>
  <sheets>
    <sheet name="DC Load" sheetId="1" r:id="rId1"/>
    <sheet name="AC Load" sheetId="2" r:id="rId2"/>
    <sheet name="Solar Array Sizing" sheetId="3" r:id="rId3"/>
    <sheet name="Battery Sizing" sheetId="4" r:id="rId4"/>
  </sheets>
  <definedNames>
    <definedName name="Current">'Solar Array Sizing'!$B$23</definedName>
    <definedName name="Power">'Solar Array Sizing'!$B$21</definedName>
    <definedName name="Volts">'Solar Array Sizing'!$B$22</definedName>
  </definedNames>
  <calcPr fullCalcOnLoad="1"/>
</workbook>
</file>

<file path=xl/sharedStrings.xml><?xml version="1.0" encoding="utf-8"?>
<sst xmlns="http://schemas.openxmlformats.org/spreadsheetml/2006/main" count="118" uniqueCount="72">
  <si>
    <t>DC Load Calculation</t>
  </si>
  <si>
    <t>DC Device</t>
  </si>
  <si>
    <t>DC load in watt-hours/day</t>
  </si>
  <si>
    <t>AC Load Calculation</t>
  </si>
  <si>
    <t>AC Device</t>
  </si>
  <si>
    <t>Hours of Use/day</t>
  </si>
  <si>
    <t>Daily Watt-hours</t>
  </si>
  <si>
    <t>Total daily AC load</t>
  </si>
  <si>
    <t>Factor for inverter efficiency</t>
  </si>
  <si>
    <t>AC load expressed as DC</t>
  </si>
  <si>
    <t>Total load</t>
  </si>
  <si>
    <t xml:space="preserve">System nominal DC voltage </t>
  </si>
  <si>
    <t>Total load in ampere-hours (Line 4/Line 5)</t>
  </si>
  <si>
    <t>Ah</t>
  </si>
  <si>
    <t>System losses/safety factor multiplier</t>
  </si>
  <si>
    <t>Adjusted total daily load (line 6 X line 7)</t>
  </si>
  <si>
    <t>Worst month daily average insolation (from map)</t>
  </si>
  <si>
    <t>ESH</t>
  </si>
  <si>
    <t>Required array current (Line 8/Line 9)</t>
  </si>
  <si>
    <t>Number of parallel modules required</t>
  </si>
  <si>
    <t>Line 12 rounded up to next whole number</t>
  </si>
  <si>
    <t>Number of series modules required</t>
  </si>
  <si>
    <t>Total modules in array (Line 13 X Line 14)</t>
  </si>
  <si>
    <t>Estimating Required Battery Capacity</t>
  </si>
  <si>
    <t>Latitude</t>
  </si>
  <si>
    <t>Days of Reserve</t>
  </si>
  <si>
    <t>0 - 30</t>
  </si>
  <si>
    <t>5 - 6</t>
  </si>
  <si>
    <t>30 - 50</t>
  </si>
  <si>
    <t>10 - 12</t>
  </si>
  <si>
    <t>50 - 60</t>
  </si>
  <si>
    <t>15</t>
  </si>
  <si>
    <t>Selected days of reserve</t>
  </si>
  <si>
    <t>Adjustment for cycling capacity (insert 0.8 for deep-cycle, 0.5 for shallow)</t>
  </si>
  <si>
    <t>Adjusted total daily load</t>
  </si>
  <si>
    <t>ampere-hours</t>
  </si>
  <si>
    <t>Recommended nominal battery capacity</t>
  </si>
  <si>
    <t>Ah at</t>
  </si>
  <si>
    <t>volts or</t>
  </si>
  <si>
    <t>kWh</t>
  </si>
  <si>
    <t>Number of Devices</t>
  </si>
  <si>
    <t>TB8100 Rx, normal mode</t>
  </si>
  <si>
    <t>5W TB8100 base -  Tx, 5W</t>
  </si>
  <si>
    <t>50W TB8100 base -  Tx, 50W</t>
  </si>
  <si>
    <t>100W TB8100 base -  Tx, 100W</t>
  </si>
  <si>
    <t>TB8100 Rx, sleep mode, 200mS cycling</t>
  </si>
  <si>
    <t>TB8100 Rx, 20ms Rx/Tx cycling</t>
  </si>
  <si>
    <t>TB8100 Rx, Deep sleep, 200ms cycling</t>
  </si>
  <si>
    <t>TB8100 Rx, Deep sleep, 500ms cycling</t>
  </si>
  <si>
    <t>TB8100 Rx, Deep sleep, 1sec cycling</t>
  </si>
  <si>
    <t>TB8100 Rx, Deep sleep, 5sec cycling</t>
  </si>
  <si>
    <t>Load (Watts)</t>
  </si>
  <si>
    <t>With TBA30xx PMU</t>
  </si>
  <si>
    <t>With 12 V DC PA</t>
  </si>
  <si>
    <t>TB8100 Rx, normal mode, Single Rack</t>
  </si>
  <si>
    <t>TB8100 Rx, normal mode, Dual Rack</t>
  </si>
  <si>
    <t>spare</t>
  </si>
  <si>
    <t xml:space="preserve"> </t>
  </si>
  <si>
    <r>
      <t>Current at maximum power (I</t>
    </r>
    <r>
      <rPr>
        <vertAlign val="subscript"/>
        <sz val="10"/>
        <rFont val="Arial"/>
        <family val="2"/>
      </rPr>
      <t>mpp</t>
    </r>
    <r>
      <rPr>
        <sz val="10"/>
        <rFont val="Arial"/>
        <family val="2"/>
      </rPr>
      <t>) of selected module</t>
    </r>
  </si>
  <si>
    <t>Watts</t>
  </si>
  <si>
    <t>Volts</t>
  </si>
  <si>
    <t>Amps</t>
  </si>
  <si>
    <t>Note:</t>
  </si>
  <si>
    <t>= Data Entry</t>
  </si>
  <si>
    <t>Solar Panel Calculator</t>
  </si>
  <si>
    <t>Enter solar panel peak rated voltage  @ mpp-Volts</t>
  </si>
  <si>
    <t>Enter solar panel peak rated watts @ 25 deg. C</t>
  </si>
  <si>
    <t>Enter solar panel peak rated current @ mpp-Current</t>
  </si>
  <si>
    <t>Solar Array Sizing Procedure</t>
  </si>
  <si>
    <t>(automatically forwarded to Solar Array Sizing Sheet)</t>
  </si>
  <si>
    <t>W/hrs</t>
  </si>
  <si>
    <t>(Tip: Enter 2 values to get a 3rd, unknown, value)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</si>
</sst>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</numFmts>
  <fonts count="5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1" fontId="0" fillId="0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2" borderId="0" xfId="0" applyFont="1" applyFill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 shrinkToFit="1"/>
    </xf>
    <xf numFmtId="0" fontId="2" fillId="0" borderId="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right"/>
      <protection locked="0"/>
    </xf>
    <xf numFmtId="49" fontId="0" fillId="0" borderId="0" xfId="0" applyNumberFormat="1" applyFill="1" applyAlignment="1">
      <alignment horizontal="right"/>
    </xf>
    <xf numFmtId="49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2" borderId="0" xfId="0" applyFill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0" fillId="3" borderId="0" xfId="0" applyFill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 horizontal="right"/>
      <protection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2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2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/>
    </xf>
    <xf numFmtId="0" fontId="2" fillId="0" borderId="9" xfId="0" applyFont="1" applyFill="1" applyBorder="1" applyAlignment="1">
      <alignment/>
    </xf>
    <xf numFmtId="0" fontId="0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2" fontId="2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10</xdr:row>
      <xdr:rowOff>180975</xdr:rowOff>
    </xdr:from>
    <xdr:to>
      <xdr:col>3</xdr:col>
      <xdr:colOff>352425</xdr:colOff>
      <xdr:row>22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3724275" y="1838325"/>
          <a:ext cx="125730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49.7109375" style="3" customWidth="1"/>
    <col min="2" max="2" width="9.57421875" style="25" customWidth="1"/>
    <col min="3" max="3" width="9.28125" style="25" customWidth="1"/>
    <col min="4" max="4" width="8.421875" style="25" bestFit="1" customWidth="1"/>
    <col min="5" max="5" width="12.421875" style="25" customWidth="1"/>
    <col min="6" max="16384" width="9.140625" style="3" customWidth="1"/>
  </cols>
  <sheetData>
    <row r="1" spans="1:5" ht="15.75" thickBot="1">
      <c r="A1" s="58" t="s">
        <v>0</v>
      </c>
      <c r="B1" s="58"/>
      <c r="C1" s="58"/>
      <c r="D1" s="58"/>
      <c r="E1" s="58"/>
    </row>
    <row r="2" spans="1:5" ht="39" thickBot="1">
      <c r="A2" s="13" t="s">
        <v>1</v>
      </c>
      <c r="B2" s="14" t="s">
        <v>40</v>
      </c>
      <c r="C2" s="15" t="s">
        <v>51</v>
      </c>
      <c r="D2" s="16" t="s">
        <v>5</v>
      </c>
      <c r="E2" s="17" t="s">
        <v>6</v>
      </c>
    </row>
    <row r="3" spans="1:5" ht="12.75">
      <c r="A3" s="18" t="s">
        <v>52</v>
      </c>
      <c r="B3" s="19"/>
      <c r="C3" s="19"/>
      <c r="D3" s="20"/>
      <c r="E3" s="19"/>
    </row>
    <row r="4" spans="1:5" ht="12.75">
      <c r="A4" s="21" t="s">
        <v>42</v>
      </c>
      <c r="B4" s="66">
        <v>0</v>
      </c>
      <c r="C4" s="70">
        <v>32</v>
      </c>
      <c r="D4" s="12">
        <v>0</v>
      </c>
      <c r="E4" s="23">
        <f>B4*C4*D4</f>
        <v>0</v>
      </c>
    </row>
    <row r="5" spans="1:5" ht="12.75">
      <c r="A5" s="21" t="s">
        <v>43</v>
      </c>
      <c r="B5" s="66">
        <v>1</v>
      </c>
      <c r="C5" s="70">
        <v>125</v>
      </c>
      <c r="D5" s="12">
        <v>4</v>
      </c>
      <c r="E5" s="23">
        <f aca="true" t="shared" si="0" ref="E5:E28">B5*C5*D5</f>
        <v>500</v>
      </c>
    </row>
    <row r="6" spans="1:5" ht="12.75">
      <c r="A6" s="21" t="s">
        <v>44</v>
      </c>
      <c r="B6" s="66">
        <v>0</v>
      </c>
      <c r="C6" s="70">
        <v>240</v>
      </c>
      <c r="D6" s="12">
        <v>0</v>
      </c>
      <c r="E6" s="23">
        <f t="shared" si="0"/>
        <v>0</v>
      </c>
    </row>
    <row r="7" spans="1:5" ht="12.75">
      <c r="A7" s="21" t="s">
        <v>41</v>
      </c>
      <c r="B7" s="66">
        <v>1</v>
      </c>
      <c r="C7" s="70">
        <v>12.5</v>
      </c>
      <c r="D7" s="12">
        <v>20</v>
      </c>
      <c r="E7" s="23">
        <f t="shared" si="0"/>
        <v>250</v>
      </c>
    </row>
    <row r="8" spans="1:5" ht="12.75">
      <c r="A8" s="21" t="s">
        <v>46</v>
      </c>
      <c r="B8" s="66">
        <v>0</v>
      </c>
      <c r="C8" s="70">
        <v>9.3</v>
      </c>
      <c r="D8" s="12">
        <v>0</v>
      </c>
      <c r="E8" s="23">
        <f t="shared" si="0"/>
        <v>0</v>
      </c>
    </row>
    <row r="9" spans="1:5" ht="12.75">
      <c r="A9" s="21" t="s">
        <v>45</v>
      </c>
      <c r="B9" s="66">
        <v>0</v>
      </c>
      <c r="C9" s="70">
        <v>5</v>
      </c>
      <c r="D9" s="12">
        <v>0</v>
      </c>
      <c r="E9" s="23">
        <f t="shared" si="0"/>
        <v>0</v>
      </c>
    </row>
    <row r="10" spans="1:5" ht="12.75">
      <c r="A10" s="21" t="s">
        <v>47</v>
      </c>
      <c r="B10" s="66">
        <v>0</v>
      </c>
      <c r="C10" s="70">
        <v>2</v>
      </c>
      <c r="D10" s="12">
        <v>0</v>
      </c>
      <c r="E10" s="23">
        <f t="shared" si="0"/>
        <v>0</v>
      </c>
    </row>
    <row r="11" spans="1:5" ht="12.75">
      <c r="A11" s="21" t="s">
        <v>48</v>
      </c>
      <c r="B11" s="66">
        <v>0</v>
      </c>
      <c r="C11" s="70">
        <v>1.52</v>
      </c>
      <c r="D11" s="12">
        <v>0</v>
      </c>
      <c r="E11" s="23">
        <f t="shared" si="0"/>
        <v>0</v>
      </c>
    </row>
    <row r="12" spans="1:5" ht="12.75">
      <c r="A12" s="21" t="s">
        <v>49</v>
      </c>
      <c r="B12" s="66">
        <v>0</v>
      </c>
      <c r="C12" s="70">
        <v>1.36</v>
      </c>
      <c r="D12" s="12">
        <v>0</v>
      </c>
      <c r="E12" s="23">
        <f t="shared" si="0"/>
        <v>0</v>
      </c>
    </row>
    <row r="13" spans="1:5" ht="12.75">
      <c r="A13" s="21" t="s">
        <v>50</v>
      </c>
      <c r="B13" s="66">
        <v>0</v>
      </c>
      <c r="C13" s="70">
        <v>1.23</v>
      </c>
      <c r="D13" s="12">
        <v>0</v>
      </c>
      <c r="E13" s="23">
        <f t="shared" si="0"/>
        <v>0</v>
      </c>
    </row>
    <row r="14" spans="1:5" ht="12.75">
      <c r="A14" s="21"/>
      <c r="B14" s="67"/>
      <c r="C14" s="70"/>
      <c r="D14" s="22"/>
      <c r="E14" s="23"/>
    </row>
    <row r="15" spans="1:5" ht="12.75">
      <c r="A15" s="24" t="s">
        <v>53</v>
      </c>
      <c r="B15" s="67" t="s">
        <v>57</v>
      </c>
      <c r="C15" s="22" t="s">
        <v>57</v>
      </c>
      <c r="D15" s="22" t="s">
        <v>57</v>
      </c>
      <c r="E15" s="76" t="s">
        <v>57</v>
      </c>
    </row>
    <row r="16" spans="1:5" ht="12.75">
      <c r="A16" s="21" t="s">
        <v>42</v>
      </c>
      <c r="B16" s="66">
        <v>0</v>
      </c>
      <c r="C16" s="70">
        <v>25</v>
      </c>
      <c r="D16" s="12">
        <v>0</v>
      </c>
      <c r="E16" s="23">
        <f>B16*C16*D16</f>
        <v>0</v>
      </c>
    </row>
    <row r="17" spans="1:5" ht="12.75">
      <c r="A17" s="21" t="s">
        <v>43</v>
      </c>
      <c r="B17" s="66">
        <v>0</v>
      </c>
      <c r="C17" s="70">
        <v>107</v>
      </c>
      <c r="D17" s="12">
        <v>0</v>
      </c>
      <c r="E17" s="23">
        <f aca="true" t="shared" si="1" ref="E17:E24">B17*C17*D17</f>
        <v>0</v>
      </c>
    </row>
    <row r="18" spans="1:5" ht="12.75">
      <c r="A18" s="21" t="s">
        <v>41</v>
      </c>
      <c r="B18" s="66">
        <v>0</v>
      </c>
      <c r="C18" s="70">
        <v>8.8</v>
      </c>
      <c r="D18" s="12">
        <v>0</v>
      </c>
      <c r="E18" s="23">
        <f t="shared" si="1"/>
        <v>0</v>
      </c>
    </row>
    <row r="19" spans="1:5" ht="12.75">
      <c r="A19" s="21" t="s">
        <v>46</v>
      </c>
      <c r="B19" s="66">
        <v>0</v>
      </c>
      <c r="C19" s="70">
        <v>7.2</v>
      </c>
      <c r="D19" s="12">
        <v>0</v>
      </c>
      <c r="E19" s="23">
        <f t="shared" si="1"/>
        <v>0</v>
      </c>
    </row>
    <row r="20" spans="1:5" ht="12.75">
      <c r="A20" s="21" t="s">
        <v>45</v>
      </c>
      <c r="B20" s="66">
        <v>0</v>
      </c>
      <c r="C20" s="70">
        <v>4.3</v>
      </c>
      <c r="D20" s="12">
        <v>0</v>
      </c>
      <c r="E20" s="23">
        <f t="shared" si="1"/>
        <v>0</v>
      </c>
    </row>
    <row r="21" spans="1:5" ht="12.75">
      <c r="A21" s="21" t="s">
        <v>47</v>
      </c>
      <c r="B21" s="66">
        <v>0</v>
      </c>
      <c r="C21" s="70">
        <v>1.5</v>
      </c>
      <c r="D21" s="12">
        <v>0</v>
      </c>
      <c r="E21" s="23">
        <f t="shared" si="1"/>
        <v>0</v>
      </c>
    </row>
    <row r="22" spans="1:5" ht="12.75">
      <c r="A22" s="21" t="s">
        <v>48</v>
      </c>
      <c r="B22" s="66">
        <v>0</v>
      </c>
      <c r="C22" s="70">
        <v>1.02</v>
      </c>
      <c r="D22" s="12">
        <v>0</v>
      </c>
      <c r="E22" s="23">
        <f t="shared" si="1"/>
        <v>0</v>
      </c>
    </row>
    <row r="23" spans="1:5" ht="12.75">
      <c r="A23" s="21" t="s">
        <v>49</v>
      </c>
      <c r="B23" s="66">
        <v>0</v>
      </c>
      <c r="C23" s="70">
        <v>0.87</v>
      </c>
      <c r="D23" s="12">
        <v>0</v>
      </c>
      <c r="E23" s="23">
        <f t="shared" si="1"/>
        <v>0</v>
      </c>
    </row>
    <row r="24" spans="1:5" ht="12.75">
      <c r="A24" s="21" t="s">
        <v>50</v>
      </c>
      <c r="B24" s="66">
        <v>0</v>
      </c>
      <c r="C24" s="70">
        <v>0.75</v>
      </c>
      <c r="D24" s="12">
        <v>0</v>
      </c>
      <c r="E24" s="23">
        <f t="shared" si="1"/>
        <v>0</v>
      </c>
    </row>
    <row r="25" spans="1:5" ht="12.75">
      <c r="A25" s="21" t="s">
        <v>56</v>
      </c>
      <c r="B25" s="66">
        <v>0</v>
      </c>
      <c r="C25" s="70">
        <v>0</v>
      </c>
      <c r="D25" s="12">
        <v>0</v>
      </c>
      <c r="E25" s="23">
        <f t="shared" si="0"/>
        <v>0</v>
      </c>
    </row>
    <row r="26" spans="1:5" ht="12.75">
      <c r="A26" s="21" t="s">
        <v>56</v>
      </c>
      <c r="B26" s="66">
        <v>0</v>
      </c>
      <c r="C26" s="70">
        <v>0</v>
      </c>
      <c r="D26" s="12">
        <v>0</v>
      </c>
      <c r="E26" s="23">
        <f t="shared" si="0"/>
        <v>0</v>
      </c>
    </row>
    <row r="27" spans="1:5" ht="12.75">
      <c r="A27" s="21" t="s">
        <v>56</v>
      </c>
      <c r="B27" s="66">
        <v>0</v>
      </c>
      <c r="C27" s="70">
        <v>0</v>
      </c>
      <c r="D27" s="12">
        <v>0</v>
      </c>
      <c r="E27" s="23">
        <f t="shared" si="0"/>
        <v>0</v>
      </c>
    </row>
    <row r="28" spans="1:5" ht="12.75">
      <c r="A28" s="21" t="s">
        <v>56</v>
      </c>
      <c r="B28" s="66">
        <v>0</v>
      </c>
      <c r="C28" s="70">
        <v>0</v>
      </c>
      <c r="D28" s="12">
        <v>0</v>
      </c>
      <c r="E28" s="23">
        <f t="shared" si="0"/>
        <v>0</v>
      </c>
    </row>
    <row r="29" spans="1:5" s="30" customFormat="1" ht="12.75">
      <c r="A29" s="59" t="s">
        <v>2</v>
      </c>
      <c r="B29" s="59"/>
      <c r="C29" s="60"/>
      <c r="D29" s="60"/>
      <c r="E29" s="27">
        <f>SUM(E4:E28)</f>
        <v>750</v>
      </c>
    </row>
    <row r="30" spans="1:5" ht="12.75">
      <c r="A30" s="61" t="s">
        <v>69</v>
      </c>
      <c r="B30" s="61"/>
      <c r="C30" s="61"/>
      <c r="D30" s="61"/>
      <c r="E30" s="61"/>
    </row>
    <row r="32" spans="1:3" ht="12.75">
      <c r="A32" s="25" t="s">
        <v>62</v>
      </c>
      <c r="B32" s="38"/>
      <c r="C32" s="41" t="s">
        <v>63</v>
      </c>
    </row>
  </sheetData>
  <mergeCells count="3">
    <mergeCell ref="A1:E1"/>
    <mergeCell ref="A29:D29"/>
    <mergeCell ref="A30:E3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"/>
    </sheetView>
  </sheetViews>
  <sheetFormatPr defaultColWidth="9.140625" defaultRowHeight="12.75"/>
  <cols>
    <col min="1" max="1" width="40.28125" style="29" customWidth="1"/>
    <col min="2" max="2" width="9.57421875" style="26" customWidth="1"/>
    <col min="3" max="3" width="9.140625" style="26" customWidth="1"/>
    <col min="4" max="4" width="8.8515625" style="26" customWidth="1"/>
    <col min="5" max="5" width="12.28125" style="26" customWidth="1"/>
    <col min="6" max="16384" width="9.140625" style="29" customWidth="1"/>
  </cols>
  <sheetData>
    <row r="1" spans="1:5" ht="15.75" thickBot="1">
      <c r="A1" s="58" t="s">
        <v>3</v>
      </c>
      <c r="B1" s="58"/>
      <c r="C1" s="58"/>
      <c r="D1" s="58"/>
      <c r="E1" s="58"/>
    </row>
    <row r="2" spans="1:5" ht="39" thickBot="1">
      <c r="A2" s="13" t="s">
        <v>4</v>
      </c>
      <c r="B2" s="14" t="s">
        <v>40</v>
      </c>
      <c r="C2" s="15" t="s">
        <v>51</v>
      </c>
      <c r="D2" s="16" t="s">
        <v>5</v>
      </c>
      <c r="E2" s="17" t="s">
        <v>6</v>
      </c>
    </row>
    <row r="3" spans="1:5" ht="12.75">
      <c r="A3" s="21" t="s">
        <v>42</v>
      </c>
      <c r="B3" s="66">
        <v>0</v>
      </c>
      <c r="C3" s="70">
        <v>41</v>
      </c>
      <c r="D3" s="12">
        <v>0</v>
      </c>
      <c r="E3" s="70">
        <f>B3*(C3*D3)</f>
        <v>0</v>
      </c>
    </row>
    <row r="4" spans="1:5" ht="12.75">
      <c r="A4" s="21" t="s">
        <v>43</v>
      </c>
      <c r="B4" s="66">
        <v>0</v>
      </c>
      <c r="C4" s="70">
        <v>132</v>
      </c>
      <c r="D4" s="12">
        <v>0</v>
      </c>
      <c r="E4" s="70">
        <f>B4*(C4*D4)</f>
        <v>0</v>
      </c>
    </row>
    <row r="5" spans="1:5" ht="12.75">
      <c r="A5" s="21" t="s">
        <v>44</v>
      </c>
      <c r="B5" s="66">
        <v>0</v>
      </c>
      <c r="C5" s="70">
        <v>230</v>
      </c>
      <c r="D5" s="12">
        <v>0</v>
      </c>
      <c r="E5" s="70">
        <f aca="true" t="shared" si="0" ref="E5:E12">B5*(C5*D5)</f>
        <v>0</v>
      </c>
    </row>
    <row r="6" spans="1:5" ht="12.75">
      <c r="A6" s="21" t="s">
        <v>54</v>
      </c>
      <c r="B6" s="66">
        <v>0</v>
      </c>
      <c r="C6" s="70">
        <v>19</v>
      </c>
      <c r="D6" s="12">
        <v>0</v>
      </c>
      <c r="E6" s="70">
        <f t="shared" si="0"/>
        <v>0</v>
      </c>
    </row>
    <row r="7" spans="1:5" ht="12.75">
      <c r="A7" s="21" t="s">
        <v>55</v>
      </c>
      <c r="B7" s="66">
        <v>0</v>
      </c>
      <c r="C7" s="70">
        <v>33</v>
      </c>
      <c r="D7" s="12">
        <v>0</v>
      </c>
      <c r="E7" s="70">
        <f t="shared" si="0"/>
        <v>0</v>
      </c>
    </row>
    <row r="8" spans="1:5" ht="12.75">
      <c r="A8" s="21" t="s">
        <v>56</v>
      </c>
      <c r="B8" s="66">
        <v>0</v>
      </c>
      <c r="C8" s="70">
        <v>0</v>
      </c>
      <c r="D8" s="12">
        <v>0</v>
      </c>
      <c r="E8" s="70">
        <f t="shared" si="0"/>
        <v>0</v>
      </c>
    </row>
    <row r="9" spans="1:5" ht="12.75">
      <c r="A9" s="21" t="s">
        <v>56</v>
      </c>
      <c r="B9" s="66">
        <v>0</v>
      </c>
      <c r="C9" s="70">
        <v>0</v>
      </c>
      <c r="D9" s="12">
        <v>0</v>
      </c>
      <c r="E9" s="70">
        <f t="shared" si="0"/>
        <v>0</v>
      </c>
    </row>
    <row r="10" spans="1:5" ht="12.75">
      <c r="A10" s="21" t="s">
        <v>56</v>
      </c>
      <c r="B10" s="66">
        <v>0</v>
      </c>
      <c r="C10" s="70">
        <v>0</v>
      </c>
      <c r="D10" s="12">
        <v>0</v>
      </c>
      <c r="E10" s="70">
        <f t="shared" si="0"/>
        <v>0</v>
      </c>
    </row>
    <row r="11" spans="1:5" ht="12.75">
      <c r="A11" s="21" t="s">
        <v>56</v>
      </c>
      <c r="B11" s="66">
        <v>0</v>
      </c>
      <c r="C11" s="70">
        <v>0</v>
      </c>
      <c r="D11" s="12">
        <v>0</v>
      </c>
      <c r="E11" s="70">
        <f t="shared" si="0"/>
        <v>0</v>
      </c>
    </row>
    <row r="12" spans="1:5" ht="12.75">
      <c r="A12" s="21" t="s">
        <v>56</v>
      </c>
      <c r="B12" s="66">
        <v>0</v>
      </c>
      <c r="C12" s="70">
        <v>0</v>
      </c>
      <c r="D12" s="12">
        <v>0</v>
      </c>
      <c r="E12" s="70">
        <f t="shared" si="0"/>
        <v>0</v>
      </c>
    </row>
    <row r="13" spans="1:5" s="30" customFormat="1" ht="12.75">
      <c r="A13" s="59" t="s">
        <v>7</v>
      </c>
      <c r="B13" s="59"/>
      <c r="C13" s="60"/>
      <c r="D13" s="60"/>
      <c r="E13" s="71">
        <f>SUM(E3:E12)</f>
        <v>0</v>
      </c>
    </row>
    <row r="14" spans="1:5" ht="12.75">
      <c r="A14" s="62" t="s">
        <v>8</v>
      </c>
      <c r="B14" s="62"/>
      <c r="C14" s="62"/>
      <c r="D14" s="62"/>
      <c r="E14" s="70">
        <v>0.86</v>
      </c>
    </row>
    <row r="15" spans="1:5" s="30" customFormat="1" ht="12.75">
      <c r="A15" s="60" t="s">
        <v>9</v>
      </c>
      <c r="B15" s="60"/>
      <c r="C15" s="60"/>
      <c r="D15" s="60"/>
      <c r="E15" s="72">
        <f>E13/E14</f>
        <v>0</v>
      </c>
    </row>
    <row r="16" spans="1:5" ht="12.75">
      <c r="A16" s="62" t="s">
        <v>69</v>
      </c>
      <c r="B16" s="62"/>
      <c r="C16" s="62"/>
      <c r="D16" s="62"/>
      <c r="E16" s="62"/>
    </row>
    <row r="18" spans="1:3" ht="12.75">
      <c r="A18" s="25" t="s">
        <v>62</v>
      </c>
      <c r="B18" s="38"/>
      <c r="C18" s="41" t="s">
        <v>63</v>
      </c>
    </row>
  </sheetData>
  <mergeCells count="5">
    <mergeCell ref="A16:E16"/>
    <mergeCell ref="A1:E1"/>
    <mergeCell ref="A13:D13"/>
    <mergeCell ref="A14:D14"/>
    <mergeCell ref="A15:D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B1"/>
    </sheetView>
  </sheetViews>
  <sheetFormatPr defaultColWidth="9.140625" defaultRowHeight="12.75"/>
  <cols>
    <col min="1" max="1" width="47.00390625" style="3" customWidth="1"/>
    <col min="2" max="2" width="9.140625" style="40" customWidth="1"/>
    <col min="3" max="3" width="13.28125" style="0" customWidth="1"/>
  </cols>
  <sheetData>
    <row r="1" spans="1:2" ht="15.75" thickBot="1">
      <c r="A1" s="63" t="s">
        <v>68</v>
      </c>
      <c r="B1" s="36"/>
    </row>
    <row r="2" spans="1:3" ht="12.75">
      <c r="A2" s="28" t="s">
        <v>2</v>
      </c>
      <c r="B2" s="40">
        <f>'DC Load'!E29</f>
        <v>750</v>
      </c>
      <c r="C2" t="s">
        <v>70</v>
      </c>
    </row>
    <row r="3" spans="1:3" ht="12.75">
      <c r="A3" s="29" t="s">
        <v>9</v>
      </c>
      <c r="B3" s="39">
        <f>'AC Load'!E15</f>
        <v>0</v>
      </c>
      <c r="C3" t="s">
        <v>70</v>
      </c>
    </row>
    <row r="4" spans="1:3" ht="12.75">
      <c r="A4" s="3" t="s">
        <v>10</v>
      </c>
      <c r="B4" s="39">
        <f>B2+B3</f>
        <v>750</v>
      </c>
      <c r="C4" t="s">
        <v>70</v>
      </c>
    </row>
    <row r="5" spans="1:3" ht="12.75">
      <c r="A5" s="3" t="s">
        <v>11</v>
      </c>
      <c r="B5" s="12">
        <v>12</v>
      </c>
      <c r="C5" t="s">
        <v>60</v>
      </c>
    </row>
    <row r="6" spans="1:3" ht="12.75">
      <c r="A6" s="3" t="s">
        <v>12</v>
      </c>
      <c r="B6" s="39">
        <f>B4/B5</f>
        <v>62.5</v>
      </c>
      <c r="C6" t="s">
        <v>13</v>
      </c>
    </row>
    <row r="7" spans="1:2" ht="12.75">
      <c r="A7" s="3" t="s">
        <v>14</v>
      </c>
      <c r="B7" s="51">
        <v>1.2</v>
      </c>
    </row>
    <row r="8" spans="1:3" ht="12.75">
      <c r="A8" s="3" t="s">
        <v>15</v>
      </c>
      <c r="B8" s="39">
        <f>B6*B7</f>
        <v>75</v>
      </c>
      <c r="C8" t="s">
        <v>13</v>
      </c>
    </row>
    <row r="9" spans="1:3" ht="12.75">
      <c r="A9" s="3" t="s">
        <v>16</v>
      </c>
      <c r="B9" s="12">
        <v>4.5</v>
      </c>
      <c r="C9" t="s">
        <v>17</v>
      </c>
    </row>
    <row r="10" spans="1:3" ht="12.75">
      <c r="A10" s="3" t="s">
        <v>18</v>
      </c>
      <c r="B10" s="39">
        <f>B8/B9</f>
        <v>16.666666666666668</v>
      </c>
      <c r="C10" t="s">
        <v>61</v>
      </c>
    </row>
    <row r="11" spans="1:3" ht="15.75">
      <c r="A11" s="3" t="s">
        <v>58</v>
      </c>
      <c r="B11" s="68">
        <f>D23</f>
        <v>4.761904761904762</v>
      </c>
      <c r="C11" t="s">
        <v>61</v>
      </c>
    </row>
    <row r="12" spans="1:4" ht="12.75">
      <c r="A12" s="3" t="s">
        <v>19</v>
      </c>
      <c r="B12" s="73">
        <f>IF(B11=0,"0",B10/B11)</f>
        <v>3.5000000000000004</v>
      </c>
      <c r="D12" s="47"/>
    </row>
    <row r="13" spans="1:4" ht="12.75">
      <c r="A13" s="3" t="s">
        <v>20</v>
      </c>
      <c r="B13" s="52">
        <f>ROUNDUP(IF(B11=0,"0",B10/B11),0)</f>
        <v>4</v>
      </c>
      <c r="D13" s="4"/>
    </row>
    <row r="14" spans="1:2" ht="12.75">
      <c r="A14" s="3" t="s">
        <v>21</v>
      </c>
      <c r="B14" s="74">
        <f>B5/12</f>
        <v>1</v>
      </c>
    </row>
    <row r="15" spans="1:2" ht="12.75">
      <c r="A15" s="30" t="s">
        <v>22</v>
      </c>
      <c r="B15" s="75">
        <f>B13*B14</f>
        <v>4</v>
      </c>
    </row>
    <row r="18" ht="13.5" thickBot="1"/>
    <row r="19" spans="1:5" ht="13.5" thickTop="1">
      <c r="A19" s="50" t="s">
        <v>64</v>
      </c>
      <c r="B19" s="53"/>
      <c r="C19" s="42"/>
      <c r="D19" s="42"/>
      <c r="E19" s="43"/>
    </row>
    <row r="20" spans="1:5" ht="12.75">
      <c r="A20" s="69" t="s">
        <v>71</v>
      </c>
      <c r="B20" s="54"/>
      <c r="C20" s="45"/>
      <c r="D20" s="45"/>
      <c r="E20" s="46"/>
    </row>
    <row r="21" spans="1:5" ht="12.75">
      <c r="A21" s="44" t="s">
        <v>66</v>
      </c>
      <c r="B21" s="55">
        <v>80</v>
      </c>
      <c r="C21" s="45" t="s">
        <v>59</v>
      </c>
      <c r="D21" s="47">
        <f>Volts*Current</f>
        <v>0</v>
      </c>
      <c r="E21" s="46" t="s">
        <v>59</v>
      </c>
    </row>
    <row r="22" spans="1:5" ht="12.75">
      <c r="A22" s="44" t="s">
        <v>65</v>
      </c>
      <c r="B22" s="55">
        <v>16.8</v>
      </c>
      <c r="C22" s="45" t="s">
        <v>60</v>
      </c>
      <c r="D22" s="47" t="str">
        <f>IF(Current=0,"0",Power/Current)</f>
        <v>0</v>
      </c>
      <c r="E22" s="46" t="s">
        <v>60</v>
      </c>
    </row>
    <row r="23" spans="1:5" ht="12.75">
      <c r="A23" s="44" t="s">
        <v>67</v>
      </c>
      <c r="B23" s="55">
        <v>0</v>
      </c>
      <c r="C23" s="45" t="s">
        <v>61</v>
      </c>
      <c r="D23" s="47">
        <f>IF(Volts=0,"0",Power/Volts)</f>
        <v>4.761904761904762</v>
      </c>
      <c r="E23" s="46" t="s">
        <v>61</v>
      </c>
    </row>
    <row r="24" spans="1:5" ht="13.5" thickBot="1">
      <c r="A24" s="48" t="s">
        <v>57</v>
      </c>
      <c r="B24" s="56"/>
      <c r="C24" s="49"/>
      <c r="D24" s="49"/>
      <c r="E24" s="34"/>
    </row>
    <row r="25" spans="1:5" ht="13.5" thickTop="1">
      <c r="A25" s="35"/>
      <c r="B25" s="54"/>
      <c r="C25" s="45"/>
      <c r="D25" s="45"/>
      <c r="E25" s="45"/>
    </row>
    <row r="26" spans="1:3" ht="12.75">
      <c r="A26" s="25" t="s">
        <v>62</v>
      </c>
      <c r="B26" s="57"/>
      <c r="C26" s="41" t="s">
        <v>63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E1"/>
    </sheetView>
  </sheetViews>
  <sheetFormatPr defaultColWidth="9.140625" defaultRowHeight="12.75"/>
  <cols>
    <col min="1" max="1" width="21.7109375" style="3" bestFit="1" customWidth="1"/>
    <col min="2" max="2" width="8.421875" style="0" bestFit="1" customWidth="1"/>
    <col min="3" max="3" width="12.28125" style="0" bestFit="1" customWidth="1"/>
    <col min="4" max="4" width="5.140625" style="0" customWidth="1"/>
    <col min="5" max="5" width="7.57421875" style="0" bestFit="1" customWidth="1"/>
    <col min="6" max="6" width="9.28125" style="0" customWidth="1"/>
    <col min="7" max="7" width="5.00390625" style="0" bestFit="1" customWidth="1"/>
  </cols>
  <sheetData>
    <row r="1" spans="1:5" ht="15">
      <c r="A1" s="64" t="s">
        <v>23</v>
      </c>
      <c r="B1" s="64"/>
      <c r="C1" s="64"/>
      <c r="D1" s="64"/>
      <c r="E1" s="64"/>
    </row>
    <row r="2" spans="2:4" ht="12.75">
      <c r="B2" s="7" t="s">
        <v>24</v>
      </c>
      <c r="C2" s="65" t="s">
        <v>25</v>
      </c>
      <c r="D2" s="65"/>
    </row>
    <row r="3" spans="2:4" ht="12.75">
      <c r="B3" s="33" t="s">
        <v>26</v>
      </c>
      <c r="C3" s="37" t="s">
        <v>27</v>
      </c>
      <c r="D3" s="37"/>
    </row>
    <row r="4" spans="2:4" ht="12.75">
      <c r="B4" s="33" t="s">
        <v>28</v>
      </c>
      <c r="C4" s="37" t="s">
        <v>29</v>
      </c>
      <c r="D4" s="37"/>
    </row>
    <row r="5" spans="2:4" ht="12.75">
      <c r="B5" s="33" t="s">
        <v>30</v>
      </c>
      <c r="C5" s="37" t="s">
        <v>31</v>
      </c>
      <c r="D5" s="37"/>
    </row>
    <row r="7" spans="1:2" ht="12.75">
      <c r="A7" s="3" t="s">
        <v>32</v>
      </c>
      <c r="B7" s="2">
        <v>4</v>
      </c>
    </row>
    <row r="8" spans="2:7" ht="12.75">
      <c r="B8" s="8"/>
      <c r="C8" s="3"/>
      <c r="D8" s="3"/>
      <c r="E8" s="3"/>
      <c r="F8" s="3"/>
      <c r="G8" s="3"/>
    </row>
    <row r="9" spans="1:2" ht="56.25" customHeight="1">
      <c r="A9" s="31" t="s">
        <v>33</v>
      </c>
      <c r="B9" s="2">
        <v>0.5</v>
      </c>
    </row>
    <row r="10" spans="1:3" ht="12.75">
      <c r="A10" s="3" t="s">
        <v>34</v>
      </c>
      <c r="B10" s="1">
        <f>'Solar Array Sizing'!B8</f>
        <v>75</v>
      </c>
      <c r="C10" t="s">
        <v>35</v>
      </c>
    </row>
    <row r="11" spans="1:7" ht="43.5" customHeight="1">
      <c r="A11" s="32" t="s">
        <v>36</v>
      </c>
      <c r="B11" s="6">
        <f>B7/B9*B10</f>
        <v>600</v>
      </c>
      <c r="C11" s="5" t="s">
        <v>37</v>
      </c>
      <c r="D11" s="9">
        <f>'Solar Array Sizing'!B5</f>
        <v>12</v>
      </c>
      <c r="E11" s="5" t="s">
        <v>38</v>
      </c>
      <c r="F11" s="10">
        <f>(B11*D11/1000)</f>
        <v>7.2</v>
      </c>
      <c r="G11" s="11" t="s">
        <v>39</v>
      </c>
    </row>
    <row r="13" spans="1:3" ht="12.75">
      <c r="A13" s="25" t="s">
        <v>62</v>
      </c>
      <c r="B13" s="38"/>
      <c r="C13" s="41" t="s">
        <v>63</v>
      </c>
    </row>
  </sheetData>
  <mergeCells count="5">
    <mergeCell ref="C5:D5"/>
    <mergeCell ref="A1:E1"/>
    <mergeCell ref="C2:D2"/>
    <mergeCell ref="C3:D3"/>
    <mergeCell ref="C4:D4"/>
  </mergeCells>
  <printOptions/>
  <pageMargins left="0.75" right="0.75" top="1" bottom="1" header="0.5" footer="0.5"/>
  <pageSetup horizontalDpi="300" verticalDpi="300" orientation="portrait" paperSize="9" r:id="rId1"/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Mark Pilkington</cp:lastModifiedBy>
  <cp:lastPrinted>2005-09-12T02:03:57Z</cp:lastPrinted>
  <dcterms:created xsi:type="dcterms:W3CDTF">2004-09-08T00:10:32Z</dcterms:created>
  <dcterms:modified xsi:type="dcterms:W3CDTF">2005-10-11T23:06:21Z</dcterms:modified>
  <cp:category/>
  <cp:version/>
  <cp:contentType/>
  <cp:contentStatus/>
</cp:coreProperties>
</file>